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<sst xmlns="http://schemas.openxmlformats.org/spreadsheetml/2006/main" count="166" uniqueCount="62">
  <si>
    <t>Route</t>
  </si>
  <si>
    <t>A/C Type</t>
  </si>
  <si>
    <t>Capacity</t>
  </si>
  <si>
    <t>Related Cost per Pax</t>
  </si>
  <si>
    <t>Fuel Cost</t>
  </si>
  <si>
    <t>Direct Cost per Flight</t>
  </si>
  <si>
    <t>Indirect Cost per Flight</t>
  </si>
  <si>
    <t>Least Cost per flight</t>
  </si>
  <si>
    <t>Fleet Cost per Flight</t>
  </si>
  <si>
    <t>Overhead Cost per Flight</t>
  </si>
  <si>
    <t>Pax Onboard</t>
  </si>
  <si>
    <t>PLF</t>
  </si>
  <si>
    <t>Currency / Usd</t>
  </si>
  <si>
    <t>:</t>
  </si>
  <si>
    <t>JKT  - PDG</t>
  </si>
  <si>
    <t>B737-300</t>
  </si>
  <si>
    <t>TOTAL COST</t>
  </si>
  <si>
    <t>Pax Related Cost per Flight (Idr)</t>
  </si>
  <si>
    <t>Revenue</t>
  </si>
  <si>
    <t>COMPONENT COST AIRLINE</t>
  </si>
  <si>
    <t>Contribution Margin (usd)</t>
  </si>
  <si>
    <t>Contribution Margin (Idr)</t>
  </si>
  <si>
    <t>B737-400</t>
  </si>
  <si>
    <t>B737-500</t>
  </si>
  <si>
    <t>AIR FARE</t>
  </si>
  <si>
    <t>CAP</t>
  </si>
  <si>
    <t>EXECUTIVE</t>
  </si>
  <si>
    <t>C</t>
  </si>
  <si>
    <t>SUB</t>
  </si>
  <si>
    <t>CLASS</t>
  </si>
  <si>
    <t>ECONOMY</t>
  </si>
  <si>
    <t>Y</t>
  </si>
  <si>
    <t>M</t>
  </si>
  <si>
    <t>L</t>
  </si>
  <si>
    <t>N</t>
  </si>
  <si>
    <t>K</t>
  </si>
  <si>
    <t>Q</t>
  </si>
  <si>
    <t>B</t>
  </si>
  <si>
    <t>V</t>
  </si>
  <si>
    <t>REVENUE</t>
  </si>
  <si>
    <t>TOTAL REVENUE</t>
  </si>
  <si>
    <t>MARGIN</t>
  </si>
  <si>
    <t>REVENUE MANAGEMENT SYSTEM</t>
  </si>
  <si>
    <t>CARGO REVENUE SYSTEM</t>
  </si>
  <si>
    <t>A/C</t>
  </si>
  <si>
    <t>PAYLOAD</t>
  </si>
  <si>
    <t>OF PAX</t>
  </si>
  <si>
    <t>WEIGHT</t>
  </si>
  <si>
    <t>CARGO</t>
  </si>
  <si>
    <t>SEALABLE</t>
  </si>
  <si>
    <t>SOLD</t>
  </si>
  <si>
    <t>RATE / Kg</t>
  </si>
  <si>
    <t>CARGO REVENUE</t>
  </si>
  <si>
    <t>ROUTE</t>
  </si>
  <si>
    <t>TOTAL PAX</t>
  </si>
  <si>
    <t>TOTAL CARGO</t>
  </si>
  <si>
    <t>A/C TYPE :</t>
  </si>
  <si>
    <t>CARGO LOAD FACTOR</t>
  </si>
  <si>
    <t>LOAD FACTOR</t>
  </si>
  <si>
    <t>TOTAL REV</t>
  </si>
  <si>
    <t>COST</t>
  </si>
  <si>
    <t xml:space="preserve">RESUME OF REVENUE 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</si>
</sst>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19"/>
      <name val="Arial"/>
      <family val="2"/>
    </font>
    <font>
      <b/>
      <sz val="12"/>
      <color indexed="4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1" fontId="0" fillId="0" borderId="0" xfId="16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9" fontId="2" fillId="0" borderId="1" xfId="21" applyFont="1" applyBorder="1" applyAlignment="1">
      <alignment/>
    </xf>
    <xf numFmtId="41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165" fontId="6" fillId="0" borderId="1" xfId="16" applyNumberFormat="1" applyFont="1" applyBorder="1" applyAlignment="1">
      <alignment/>
    </xf>
    <xf numFmtId="41" fontId="8" fillId="0" borderId="1" xfId="16" applyFont="1" applyBorder="1" applyAlignment="1">
      <alignment/>
    </xf>
    <xf numFmtId="41" fontId="5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5" fontId="7" fillId="0" borderId="1" xfId="16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1" fontId="0" fillId="0" borderId="1" xfId="16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1" fontId="0" fillId="0" borderId="5" xfId="16" applyBorder="1" applyAlignment="1">
      <alignment/>
    </xf>
    <xf numFmtId="41" fontId="0" fillId="0" borderId="5" xfId="0" applyNumberForma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 horizontal="center"/>
    </xf>
    <xf numFmtId="41" fontId="1" fillId="0" borderId="1" xfId="16" applyFont="1" applyBorder="1" applyAlignment="1">
      <alignment/>
    </xf>
    <xf numFmtId="41" fontId="1" fillId="0" borderId="0" xfId="16" applyFont="1" applyAlignment="1">
      <alignment horizontal="center"/>
    </xf>
    <xf numFmtId="0" fontId="1" fillId="0" borderId="9" xfId="0" applyFont="1" applyBorder="1" applyAlignment="1">
      <alignment horizontal="center"/>
    </xf>
    <xf numFmtId="41" fontId="1" fillId="0" borderId="0" xfId="16" applyFont="1" applyAlignment="1">
      <alignment/>
    </xf>
    <xf numFmtId="0" fontId="1" fillId="0" borderId="1" xfId="0" applyFont="1" applyBorder="1" applyAlignment="1">
      <alignment horizontal="center"/>
    </xf>
    <xf numFmtId="41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9" fontId="1" fillId="0" borderId="1" xfId="21" applyFont="1" applyBorder="1" applyAlignment="1">
      <alignment/>
    </xf>
    <xf numFmtId="41" fontId="1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41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 horizontal="center"/>
    </xf>
    <xf numFmtId="41" fontId="1" fillId="0" borderId="1" xfId="16" applyFont="1" applyBorder="1" applyAlignment="1">
      <alignment/>
    </xf>
    <xf numFmtId="41" fontId="1" fillId="0" borderId="1" xfId="21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1" fillId="0" borderId="0" xfId="2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28"/>
  <sheetViews>
    <sheetView workbookViewId="0" topLeftCell="A1">
      <selection activeCell="A1" sqref="A1:IV16384"/>
    </sheetView>
  </sheetViews>
  <sheetFormatPr defaultColWidth="9.140625" defaultRowHeight="12.75"/>
  <cols>
    <col min="3" max="3" width="37.140625" style="0" customWidth="1"/>
    <col min="4" max="4" width="2.421875" style="0" customWidth="1"/>
    <col min="5" max="5" width="20.57421875" style="0" customWidth="1"/>
    <col min="6" max="6" width="18.28125" style="0" customWidth="1"/>
  </cols>
  <sheetData>
    <row r="5" spans="3:5" ht="12.75">
      <c r="C5" s="11" t="s">
        <v>19</v>
      </c>
      <c r="D5" s="11"/>
      <c r="E5" s="11"/>
    </row>
    <row r="6" spans="3:5" ht="12.75">
      <c r="C6" s="11"/>
      <c r="D6" s="11"/>
      <c r="E6" s="11"/>
    </row>
    <row r="8" spans="3:5" ht="15.75">
      <c r="C8" s="5" t="s">
        <v>0</v>
      </c>
      <c r="D8" s="6" t="s">
        <v>13</v>
      </c>
      <c r="E8" s="12" t="s">
        <v>14</v>
      </c>
    </row>
    <row r="9" spans="3:5" ht="15.75">
      <c r="C9" s="5" t="s">
        <v>1</v>
      </c>
      <c r="D9" s="6" t="s">
        <v>13</v>
      </c>
      <c r="E9" s="12" t="s">
        <v>15</v>
      </c>
    </row>
    <row r="10" spans="3:5" ht="15.75">
      <c r="C10" s="5" t="s">
        <v>2</v>
      </c>
      <c r="D10" s="6" t="s">
        <v>13</v>
      </c>
      <c r="E10" s="13">
        <v>110</v>
      </c>
    </row>
    <row r="11" spans="3:5" ht="15.75">
      <c r="C11" s="5" t="s">
        <v>3</v>
      </c>
      <c r="D11" s="6" t="s">
        <v>13</v>
      </c>
      <c r="E11" s="13">
        <v>4.98</v>
      </c>
    </row>
    <row r="12" spans="3:5" ht="15.75">
      <c r="C12" s="3"/>
      <c r="D12" s="2" t="s">
        <v>13</v>
      </c>
      <c r="E12" s="3"/>
    </row>
    <row r="13" spans="3:5" ht="15.75">
      <c r="C13" s="5" t="s">
        <v>4</v>
      </c>
      <c r="D13" s="6" t="s">
        <v>13</v>
      </c>
      <c r="E13" s="14">
        <v>1618.58</v>
      </c>
    </row>
    <row r="14" spans="3:5" ht="15.75">
      <c r="C14" s="5" t="s">
        <v>5</v>
      </c>
      <c r="D14" s="6" t="s">
        <v>13</v>
      </c>
      <c r="E14" s="14">
        <v>1082.32</v>
      </c>
    </row>
    <row r="15" spans="3:5" ht="15.75">
      <c r="C15" s="5" t="s">
        <v>6</v>
      </c>
      <c r="D15" s="6" t="s">
        <v>13</v>
      </c>
      <c r="E15" s="14">
        <v>126.99</v>
      </c>
    </row>
    <row r="16" spans="3:5" ht="15.75">
      <c r="C16" s="5" t="s">
        <v>7</v>
      </c>
      <c r="D16" s="6" t="s">
        <v>13</v>
      </c>
      <c r="E16" s="14">
        <v>312.6</v>
      </c>
    </row>
    <row r="17" spans="3:5" ht="15.75">
      <c r="C17" s="5" t="s">
        <v>8</v>
      </c>
      <c r="D17" s="6" t="s">
        <v>13</v>
      </c>
      <c r="E17" s="14">
        <v>573.82</v>
      </c>
    </row>
    <row r="18" spans="3:5" ht="15.75">
      <c r="C18" s="5" t="s">
        <v>9</v>
      </c>
      <c r="D18" s="6" t="s">
        <v>13</v>
      </c>
      <c r="E18" s="14">
        <v>297.74</v>
      </c>
    </row>
    <row r="19" spans="3:5" ht="15.75">
      <c r="C19" s="7" t="s">
        <v>16</v>
      </c>
      <c r="D19" s="6" t="s">
        <v>13</v>
      </c>
      <c r="E19" s="18">
        <f>SUM(E11:E18)</f>
        <v>4017.0299999999997</v>
      </c>
    </row>
    <row r="20" spans="3:5" ht="15.75">
      <c r="C20" s="3"/>
      <c r="D20" s="2"/>
      <c r="E20" s="3"/>
    </row>
    <row r="21" spans="3:5" ht="15.75">
      <c r="C21" s="5" t="s">
        <v>12</v>
      </c>
      <c r="D21" s="6" t="s">
        <v>13</v>
      </c>
      <c r="E21" s="15">
        <v>9600</v>
      </c>
    </row>
    <row r="22" spans="3:5" ht="15.75">
      <c r="C22" s="5" t="s">
        <v>10</v>
      </c>
      <c r="D22" s="6" t="s">
        <v>13</v>
      </c>
      <c r="E22" s="17">
        <v>105</v>
      </c>
    </row>
    <row r="23" spans="3:5" ht="15.75">
      <c r="C23" s="5" t="s">
        <v>11</v>
      </c>
      <c r="D23" s="6" t="s">
        <v>13</v>
      </c>
      <c r="E23" s="8">
        <f>E22/E10</f>
        <v>0.9545454545454546</v>
      </c>
    </row>
    <row r="24" spans="3:6" ht="15.75">
      <c r="C24" s="5" t="s">
        <v>17</v>
      </c>
      <c r="D24" s="6" t="s">
        <v>13</v>
      </c>
      <c r="E24" s="15">
        <v>600000</v>
      </c>
      <c r="F24" s="4"/>
    </row>
    <row r="25" ht="15.75">
      <c r="E25" s="3"/>
    </row>
    <row r="26" spans="3:5" ht="15.75">
      <c r="C26" s="5" t="s">
        <v>18</v>
      </c>
      <c r="D26" s="6" t="s">
        <v>13</v>
      </c>
      <c r="E26" s="9">
        <f>(E24*E22)/E21</f>
        <v>6562.5</v>
      </c>
    </row>
    <row r="27" spans="3:5" ht="15.75">
      <c r="C27" s="5" t="s">
        <v>20</v>
      </c>
      <c r="D27" s="6" t="s">
        <v>13</v>
      </c>
      <c r="E27" s="16">
        <f>E26-E19</f>
        <v>2545.4700000000003</v>
      </c>
    </row>
    <row r="28" spans="3:5" ht="15.75">
      <c r="C28" s="5" t="s">
        <v>21</v>
      </c>
      <c r="D28" s="6" t="s">
        <v>13</v>
      </c>
      <c r="E28" s="16">
        <f>E27*E21</f>
        <v>24436512.000000004</v>
      </c>
    </row>
  </sheetData>
  <mergeCells count="1">
    <mergeCell ref="C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G28"/>
  <sheetViews>
    <sheetView workbookViewId="0" topLeftCell="C2">
      <selection activeCell="E23" sqref="E23"/>
    </sheetView>
  </sheetViews>
  <sheetFormatPr defaultColWidth="9.140625" defaultRowHeight="12.75"/>
  <cols>
    <col min="3" max="3" width="37.140625" style="0" customWidth="1"/>
    <col min="4" max="4" width="2.421875" style="0" customWidth="1"/>
    <col min="5" max="5" width="20.57421875" style="0" customWidth="1"/>
    <col min="6" max="6" width="18.28125" style="0" customWidth="1"/>
    <col min="7" max="7" width="18.00390625" style="0" customWidth="1"/>
  </cols>
  <sheetData>
    <row r="5" spans="3:5" ht="12.75">
      <c r="C5" s="11" t="s">
        <v>19</v>
      </c>
      <c r="D5" s="11"/>
      <c r="E5" s="11"/>
    </row>
    <row r="6" spans="3:5" ht="12.75">
      <c r="C6" s="11"/>
      <c r="D6" s="11"/>
      <c r="E6" s="11"/>
    </row>
    <row r="8" spans="3:7" ht="15.75">
      <c r="C8" s="5" t="s">
        <v>0</v>
      </c>
      <c r="D8" s="6" t="s">
        <v>13</v>
      </c>
      <c r="E8" s="20" t="s">
        <v>14</v>
      </c>
      <c r="F8" s="21"/>
      <c r="G8" s="22"/>
    </row>
    <row r="9" spans="3:7" ht="15.75">
      <c r="C9" s="5" t="s">
        <v>1</v>
      </c>
      <c r="D9" s="6" t="s">
        <v>13</v>
      </c>
      <c r="E9" s="19" t="s">
        <v>15</v>
      </c>
      <c r="F9" s="19" t="s">
        <v>22</v>
      </c>
      <c r="G9" s="19" t="s">
        <v>23</v>
      </c>
    </row>
    <row r="10" spans="3:7" ht="15.75">
      <c r="C10" s="5" t="s">
        <v>2</v>
      </c>
      <c r="D10" s="6" t="s">
        <v>13</v>
      </c>
      <c r="E10" s="13">
        <v>110</v>
      </c>
      <c r="F10" s="13">
        <v>134</v>
      </c>
      <c r="G10" s="13">
        <v>96</v>
      </c>
    </row>
    <row r="11" spans="3:7" ht="15.75">
      <c r="C11" s="5" t="s">
        <v>3</v>
      </c>
      <c r="D11" s="6" t="s">
        <v>13</v>
      </c>
      <c r="E11" s="13">
        <v>4.98</v>
      </c>
      <c r="F11" s="13">
        <v>4.67</v>
      </c>
      <c r="G11" s="13">
        <v>5.01</v>
      </c>
    </row>
    <row r="12" spans="3:7" ht="15.75">
      <c r="C12" s="3"/>
      <c r="D12" s="2" t="s">
        <v>13</v>
      </c>
      <c r="E12" s="3"/>
      <c r="F12" s="3"/>
      <c r="G12" s="3"/>
    </row>
    <row r="13" spans="3:7" ht="15.75">
      <c r="C13" s="5" t="s">
        <v>4</v>
      </c>
      <c r="D13" s="6" t="s">
        <v>13</v>
      </c>
      <c r="E13" s="14">
        <v>1618.58</v>
      </c>
      <c r="F13" s="14">
        <v>1719.69</v>
      </c>
      <c r="G13" s="14">
        <v>1553.63</v>
      </c>
    </row>
    <row r="14" spans="3:7" ht="15.75">
      <c r="C14" s="5" t="s">
        <v>5</v>
      </c>
      <c r="D14" s="6" t="s">
        <v>13</v>
      </c>
      <c r="E14" s="14">
        <v>1082.32</v>
      </c>
      <c r="F14" s="14">
        <v>1173.69</v>
      </c>
      <c r="G14" s="14">
        <v>1093.63</v>
      </c>
    </row>
    <row r="15" spans="3:7" ht="15.75">
      <c r="C15" s="5" t="s">
        <v>6</v>
      </c>
      <c r="D15" s="6" t="s">
        <v>13</v>
      </c>
      <c r="E15" s="14">
        <v>126.99</v>
      </c>
      <c r="F15" s="14">
        <v>136.39</v>
      </c>
      <c r="G15" s="14">
        <v>120.13</v>
      </c>
    </row>
    <row r="16" spans="3:7" ht="15.75">
      <c r="C16" s="5" t="s">
        <v>7</v>
      </c>
      <c r="D16" s="6" t="s">
        <v>13</v>
      </c>
      <c r="E16" s="14">
        <v>312.6</v>
      </c>
      <c r="F16" s="14">
        <v>386.48</v>
      </c>
      <c r="G16" s="14">
        <v>272.75</v>
      </c>
    </row>
    <row r="17" spans="3:7" ht="15.75">
      <c r="C17" s="5" t="s">
        <v>8</v>
      </c>
      <c r="D17" s="6" t="s">
        <v>13</v>
      </c>
      <c r="E17" s="14">
        <v>573.82</v>
      </c>
      <c r="F17" s="14">
        <v>709.45</v>
      </c>
      <c r="G17" s="14">
        <v>500.75</v>
      </c>
    </row>
    <row r="18" spans="3:7" ht="15.75">
      <c r="C18" s="5" t="s">
        <v>9</v>
      </c>
      <c r="D18" s="6" t="s">
        <v>13</v>
      </c>
      <c r="E18" s="14">
        <v>297.74</v>
      </c>
      <c r="F18" s="14">
        <v>329.6</v>
      </c>
      <c r="G18" s="14">
        <v>296.25</v>
      </c>
    </row>
    <row r="19" spans="3:7" ht="15.75">
      <c r="C19" s="7" t="s">
        <v>16</v>
      </c>
      <c r="D19" s="6" t="s">
        <v>13</v>
      </c>
      <c r="E19" s="18">
        <f>SUM(E11:E18)</f>
        <v>4017.0299999999997</v>
      </c>
      <c r="F19" s="18">
        <f>SUM(F11:F18)</f>
        <v>4459.97</v>
      </c>
      <c r="G19" s="18">
        <f>SUM(G11:G18)</f>
        <v>3842.1500000000005</v>
      </c>
    </row>
    <row r="20" spans="3:7" ht="15.75">
      <c r="C20" s="3"/>
      <c r="D20" s="2"/>
      <c r="E20" s="3"/>
      <c r="F20" s="3"/>
      <c r="G20" s="3"/>
    </row>
    <row r="21" spans="3:7" ht="15.75">
      <c r="C21" s="5" t="s">
        <v>12</v>
      </c>
      <c r="D21" s="6" t="s">
        <v>13</v>
      </c>
      <c r="E21" s="15">
        <v>9600</v>
      </c>
      <c r="F21" s="15">
        <v>9600</v>
      </c>
      <c r="G21" s="15">
        <v>9600</v>
      </c>
    </row>
    <row r="22" spans="3:7" ht="15.75">
      <c r="C22" s="5" t="s">
        <v>10</v>
      </c>
      <c r="D22" s="6" t="s">
        <v>13</v>
      </c>
      <c r="E22" s="17">
        <v>93</v>
      </c>
      <c r="F22" s="17">
        <v>100</v>
      </c>
      <c r="G22" s="17">
        <v>90</v>
      </c>
    </row>
    <row r="23" spans="3:7" ht="15.75">
      <c r="C23" s="5" t="s">
        <v>11</v>
      </c>
      <c r="D23" s="6" t="s">
        <v>13</v>
      </c>
      <c r="E23" s="8">
        <f>E22/E10</f>
        <v>0.8454545454545455</v>
      </c>
      <c r="F23" s="8">
        <f>F22/F10</f>
        <v>0.746268656716418</v>
      </c>
      <c r="G23" s="8">
        <f>G22/G10</f>
        <v>0.9375</v>
      </c>
    </row>
    <row r="24" spans="3:7" ht="15.75">
      <c r="C24" s="5" t="s">
        <v>17</v>
      </c>
      <c r="D24" s="6" t="s">
        <v>13</v>
      </c>
      <c r="E24" s="15">
        <v>600000</v>
      </c>
      <c r="F24" s="15">
        <v>600000</v>
      </c>
      <c r="G24" s="15">
        <v>600000</v>
      </c>
    </row>
    <row r="25" spans="5:7" ht="15.75">
      <c r="E25" s="3"/>
      <c r="F25" s="3"/>
      <c r="G25" s="3"/>
    </row>
    <row r="26" spans="3:7" ht="15.75">
      <c r="C26" s="5" t="s">
        <v>18</v>
      </c>
      <c r="D26" s="6" t="s">
        <v>13</v>
      </c>
      <c r="E26" s="9">
        <f>(E24*E22)/E21</f>
        <v>5812.5</v>
      </c>
      <c r="F26" s="9">
        <f>(F24*F22)/F21</f>
        <v>6250</v>
      </c>
      <c r="G26" s="9">
        <f>(G24*G22)/G21</f>
        <v>5625</v>
      </c>
    </row>
    <row r="27" spans="3:7" ht="15.75">
      <c r="C27" s="5" t="s">
        <v>20</v>
      </c>
      <c r="D27" s="6" t="s">
        <v>13</v>
      </c>
      <c r="E27" s="16">
        <f>E26-E19</f>
        <v>1795.4700000000003</v>
      </c>
      <c r="F27" s="16">
        <f>F26-F19</f>
        <v>1790.0299999999997</v>
      </c>
      <c r="G27" s="16">
        <f>G26-G19</f>
        <v>1782.8499999999995</v>
      </c>
    </row>
    <row r="28" spans="3:7" ht="15.75">
      <c r="C28" s="5" t="s">
        <v>21</v>
      </c>
      <c r="D28" s="6" t="s">
        <v>13</v>
      </c>
      <c r="E28" s="16">
        <f>E27*E21</f>
        <v>17236512.000000004</v>
      </c>
      <c r="F28" s="16">
        <f>F27*F21</f>
        <v>17184287.999999996</v>
      </c>
      <c r="G28" s="16">
        <f>G27*G21</f>
        <v>17115359.999999996</v>
      </c>
    </row>
  </sheetData>
  <mergeCells count="2">
    <mergeCell ref="C5:E6"/>
    <mergeCell ref="E8:G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Q28"/>
  <sheetViews>
    <sheetView tabSelected="1" workbookViewId="0" topLeftCell="G2">
      <selection activeCell="G3" sqref="G3"/>
    </sheetView>
  </sheetViews>
  <sheetFormatPr defaultColWidth="9.140625" defaultRowHeight="12.75"/>
  <cols>
    <col min="3" max="3" width="37.140625" style="0" customWidth="1"/>
    <col min="4" max="4" width="2.421875" style="0" customWidth="1"/>
    <col min="5" max="5" width="20.57421875" style="0" customWidth="1"/>
    <col min="6" max="6" width="8.140625" style="0" customWidth="1"/>
    <col min="7" max="7" width="11.140625" style="0" bestFit="1" customWidth="1"/>
    <col min="8" max="8" width="9.140625" style="0" bestFit="1" customWidth="1"/>
    <col min="9" max="9" width="14.28125" style="0" customWidth="1"/>
    <col min="10" max="10" width="8.00390625" style="0" customWidth="1"/>
    <col min="11" max="11" width="12.8515625" style="0" customWidth="1"/>
    <col min="13" max="13" width="14.8515625" style="0" customWidth="1"/>
    <col min="14" max="15" width="14.421875" style="0" customWidth="1"/>
    <col min="16" max="16" width="11.140625" style="0" customWidth="1"/>
    <col min="17" max="17" width="12.7109375" style="0" customWidth="1"/>
  </cols>
  <sheetData>
    <row r="4" ht="13.5" thickBot="1"/>
    <row r="5" spans="3:17" ht="12.75" customHeight="1">
      <c r="C5" s="58" t="s">
        <v>19</v>
      </c>
      <c r="D5" s="59"/>
      <c r="E5" s="60"/>
      <c r="G5" s="58" t="s">
        <v>42</v>
      </c>
      <c r="H5" s="59"/>
      <c r="I5" s="59"/>
      <c r="J5" s="59"/>
      <c r="K5" s="60"/>
      <c r="M5" s="58" t="s">
        <v>43</v>
      </c>
      <c r="N5" s="59"/>
      <c r="O5" s="59"/>
      <c r="P5" s="59"/>
      <c r="Q5" s="60"/>
    </row>
    <row r="6" spans="3:17" ht="12.75" customHeight="1" thickBot="1">
      <c r="C6" s="61"/>
      <c r="D6" s="62"/>
      <c r="E6" s="63"/>
      <c r="G6" s="61"/>
      <c r="H6" s="62"/>
      <c r="I6" s="62"/>
      <c r="J6" s="62"/>
      <c r="K6" s="63"/>
      <c r="M6" s="61"/>
      <c r="N6" s="62"/>
      <c r="O6" s="62"/>
      <c r="P6" s="62"/>
      <c r="Q6" s="63"/>
    </row>
    <row r="7" ht="13.5" thickBot="1"/>
    <row r="8" spans="3:17" ht="15.75">
      <c r="C8" s="5" t="s">
        <v>0</v>
      </c>
      <c r="D8" s="6" t="s">
        <v>13</v>
      </c>
      <c r="E8" s="12" t="s">
        <v>14</v>
      </c>
      <c r="G8" s="32" t="s">
        <v>29</v>
      </c>
      <c r="H8" s="34" t="s">
        <v>28</v>
      </c>
      <c r="I8" s="35" t="s">
        <v>24</v>
      </c>
      <c r="J8" s="35" t="s">
        <v>25</v>
      </c>
      <c r="K8" s="35" t="s">
        <v>39</v>
      </c>
      <c r="M8" s="32" t="s">
        <v>44</v>
      </c>
      <c r="N8" s="34" t="s">
        <v>47</v>
      </c>
      <c r="O8" s="35" t="s">
        <v>48</v>
      </c>
      <c r="P8" s="35" t="s">
        <v>48</v>
      </c>
      <c r="Q8" s="35" t="s">
        <v>51</v>
      </c>
    </row>
    <row r="9" spans="3:17" ht="16.5" thickBot="1">
      <c r="C9" s="5" t="s">
        <v>1</v>
      </c>
      <c r="D9" s="6" t="s">
        <v>13</v>
      </c>
      <c r="E9" s="12" t="s">
        <v>15</v>
      </c>
      <c r="G9" s="33"/>
      <c r="H9" s="36" t="s">
        <v>29</v>
      </c>
      <c r="I9" s="37"/>
      <c r="J9" s="37"/>
      <c r="K9" s="37"/>
      <c r="M9" s="41" t="s">
        <v>45</v>
      </c>
      <c r="N9" s="36" t="s">
        <v>46</v>
      </c>
      <c r="O9" s="44" t="s">
        <v>49</v>
      </c>
      <c r="P9" s="44" t="s">
        <v>50</v>
      </c>
      <c r="Q9" s="37"/>
    </row>
    <row r="10" spans="3:17" ht="15.75">
      <c r="C10" s="5" t="s">
        <v>2</v>
      </c>
      <c r="D10" s="6" t="s">
        <v>13</v>
      </c>
      <c r="E10" s="13">
        <v>110</v>
      </c>
      <c r="G10" s="39" t="s">
        <v>26</v>
      </c>
      <c r="H10" s="29" t="s">
        <v>27</v>
      </c>
      <c r="I10" s="30">
        <v>1500000</v>
      </c>
      <c r="J10" s="28">
        <v>5</v>
      </c>
      <c r="K10" s="31">
        <f>I10*J10</f>
        <v>7500000</v>
      </c>
      <c r="M10" s="39"/>
      <c r="N10" s="29"/>
      <c r="O10" s="30"/>
      <c r="P10" s="28"/>
      <c r="Q10" s="31">
        <f>O10*P10</f>
        <v>0</v>
      </c>
    </row>
    <row r="11" spans="3:17" ht="15.75">
      <c r="C11" s="5" t="s">
        <v>3</v>
      </c>
      <c r="D11" s="6" t="s">
        <v>13</v>
      </c>
      <c r="E11" s="13">
        <v>4.98</v>
      </c>
      <c r="G11" s="6">
        <v>10</v>
      </c>
      <c r="H11" s="10"/>
      <c r="I11" s="4"/>
      <c r="M11" s="42">
        <v>13000</v>
      </c>
      <c r="N11" s="43">
        <f>J20*90</f>
        <v>6300</v>
      </c>
      <c r="O11" s="45">
        <f>M11-N11-P11</f>
        <v>1700</v>
      </c>
      <c r="P11" s="45">
        <v>5000</v>
      </c>
      <c r="Q11" s="45">
        <v>2000</v>
      </c>
    </row>
    <row r="12" spans="3:17" ht="15.75">
      <c r="C12" s="3"/>
      <c r="D12" s="2" t="s">
        <v>13</v>
      </c>
      <c r="E12" s="3"/>
      <c r="G12" s="40" t="s">
        <v>30</v>
      </c>
      <c r="H12" s="38" t="s">
        <v>31</v>
      </c>
      <c r="I12" s="25">
        <v>1100000</v>
      </c>
      <c r="J12" s="26">
        <v>10</v>
      </c>
      <c r="K12" s="27">
        <f>I12*J12</f>
        <v>11000000</v>
      </c>
      <c r="M12" s="40"/>
      <c r="N12" s="38"/>
      <c r="O12" s="25"/>
      <c r="P12" s="26"/>
      <c r="Q12" s="27"/>
    </row>
    <row r="13" spans="3:17" ht="15.75">
      <c r="C13" s="5" t="s">
        <v>4</v>
      </c>
      <c r="D13" s="6" t="s">
        <v>13</v>
      </c>
      <c r="E13" s="14">
        <v>1618.58</v>
      </c>
      <c r="G13" s="6">
        <v>100</v>
      </c>
      <c r="H13" s="38" t="s">
        <v>32</v>
      </c>
      <c r="I13" s="25">
        <v>1000000</v>
      </c>
      <c r="J13" s="26">
        <v>5</v>
      </c>
      <c r="K13" s="27">
        <f aca="true" t="shared" si="0" ref="K13:K19">I13*J13</f>
        <v>5000000</v>
      </c>
      <c r="M13" s="48" t="s">
        <v>52</v>
      </c>
      <c r="N13" s="49"/>
      <c r="O13" s="25"/>
      <c r="P13" s="26"/>
      <c r="Q13" s="47">
        <f>Q11*P11</f>
        <v>10000000</v>
      </c>
    </row>
    <row r="14" spans="3:17" ht="15.75">
      <c r="C14" s="5" t="s">
        <v>5</v>
      </c>
      <c r="D14" s="6" t="s">
        <v>13</v>
      </c>
      <c r="E14" s="14">
        <v>1082.32</v>
      </c>
      <c r="H14" s="24" t="s">
        <v>33</v>
      </c>
      <c r="I14" s="25">
        <v>900000</v>
      </c>
      <c r="J14" s="26">
        <v>5</v>
      </c>
      <c r="K14" s="27">
        <f t="shared" si="0"/>
        <v>4500000</v>
      </c>
      <c r="M14" s="48" t="s">
        <v>57</v>
      </c>
      <c r="N14" s="49"/>
      <c r="O14" s="25"/>
      <c r="P14" s="26"/>
      <c r="Q14" s="50">
        <f>(N11+P11)/M11</f>
        <v>0.8692307692307693</v>
      </c>
    </row>
    <row r="15" spans="3:11" ht="15.75">
      <c r="C15" s="5" t="s">
        <v>6</v>
      </c>
      <c r="D15" s="6" t="s">
        <v>13</v>
      </c>
      <c r="E15" s="14">
        <v>126.99</v>
      </c>
      <c r="H15" s="24" t="s">
        <v>34</v>
      </c>
      <c r="I15" s="25">
        <v>750000</v>
      </c>
      <c r="J15" s="26">
        <v>10</v>
      </c>
      <c r="K15" s="27">
        <f t="shared" si="0"/>
        <v>7500000</v>
      </c>
    </row>
    <row r="16" spans="3:11" ht="16.5" thickBot="1">
      <c r="C16" s="5" t="s">
        <v>7</v>
      </c>
      <c r="D16" s="6" t="s">
        <v>13</v>
      </c>
      <c r="E16" s="14">
        <v>312.6</v>
      </c>
      <c r="H16" s="24" t="s">
        <v>35</v>
      </c>
      <c r="I16" s="25">
        <v>600000</v>
      </c>
      <c r="J16" s="26">
        <v>5</v>
      </c>
      <c r="K16" s="27">
        <f t="shared" si="0"/>
        <v>3000000</v>
      </c>
    </row>
    <row r="17" spans="3:16" ht="15.75">
      <c r="C17" s="5" t="s">
        <v>8</v>
      </c>
      <c r="D17" s="6" t="s">
        <v>13</v>
      </c>
      <c r="E17" s="14">
        <v>573.82</v>
      </c>
      <c r="H17" s="24" t="s">
        <v>36</v>
      </c>
      <c r="I17" s="25">
        <v>500000</v>
      </c>
      <c r="J17" s="26">
        <v>5</v>
      </c>
      <c r="K17" s="27">
        <f t="shared" si="0"/>
        <v>2500000</v>
      </c>
      <c r="M17" s="1"/>
      <c r="N17" s="58" t="s">
        <v>61</v>
      </c>
      <c r="O17" s="59"/>
      <c r="P17" s="60"/>
    </row>
    <row r="18" spans="3:16" ht="16.5" thickBot="1">
      <c r="C18" s="5" t="s">
        <v>9</v>
      </c>
      <c r="D18" s="6" t="s">
        <v>13</v>
      </c>
      <c r="E18" s="14">
        <v>297.74</v>
      </c>
      <c r="H18" s="24" t="s">
        <v>37</v>
      </c>
      <c r="I18" s="25">
        <v>450000</v>
      </c>
      <c r="J18" s="26">
        <v>5</v>
      </c>
      <c r="K18" s="27">
        <f t="shared" si="0"/>
        <v>2250000</v>
      </c>
      <c r="N18" s="61"/>
      <c r="O18" s="62"/>
      <c r="P18" s="63"/>
    </row>
    <row r="19" spans="3:17" ht="15.75">
      <c r="C19" s="7" t="s">
        <v>16</v>
      </c>
      <c r="D19" s="6" t="s">
        <v>13</v>
      </c>
      <c r="E19" s="18">
        <f>SUM(E11:E18)</f>
        <v>4017.0299999999997</v>
      </c>
      <c r="H19" s="24" t="s">
        <v>38</v>
      </c>
      <c r="I19" s="25">
        <v>350000</v>
      </c>
      <c r="J19" s="26">
        <v>20</v>
      </c>
      <c r="K19" s="27">
        <f t="shared" si="0"/>
        <v>7000000</v>
      </c>
      <c r="M19" s="40" t="s">
        <v>53</v>
      </c>
      <c r="N19" s="39" t="str">
        <f>E8</f>
        <v>JKT  - PDG</v>
      </c>
      <c r="O19" s="1"/>
      <c r="P19" s="1"/>
      <c r="Q19" s="1"/>
    </row>
    <row r="20" spans="3:17" ht="15.75">
      <c r="C20" s="3"/>
      <c r="D20" s="2"/>
      <c r="E20" s="3"/>
      <c r="H20" s="24"/>
      <c r="I20" s="26"/>
      <c r="J20" s="26">
        <f>SUM(J10:J19)</f>
        <v>70</v>
      </c>
      <c r="K20" s="27">
        <f>SUM(K10:K19)</f>
        <v>50250000</v>
      </c>
      <c r="M20" s="40" t="s">
        <v>56</v>
      </c>
      <c r="N20" s="40" t="str">
        <f>E9</f>
        <v>B737-300</v>
      </c>
      <c r="O20" s="40" t="s">
        <v>58</v>
      </c>
      <c r="P20" s="46" t="s">
        <v>39</v>
      </c>
      <c r="Q20" s="46"/>
    </row>
    <row r="21" spans="3:17" ht="15.75">
      <c r="C21" s="5" t="s">
        <v>12</v>
      </c>
      <c r="D21" s="6" t="s">
        <v>13</v>
      </c>
      <c r="E21" s="15">
        <v>9600</v>
      </c>
      <c r="H21" s="10"/>
      <c r="M21" s="40" t="s">
        <v>54</v>
      </c>
      <c r="N21" s="52">
        <f>J20</f>
        <v>70</v>
      </c>
      <c r="O21" s="54">
        <f>K25</f>
        <v>0.6363636363636364</v>
      </c>
      <c r="P21" s="55">
        <f>K22</f>
        <v>50250000</v>
      </c>
      <c r="Q21" s="46"/>
    </row>
    <row r="22" spans="3:17" ht="15.75">
      <c r="C22" s="5" t="s">
        <v>10</v>
      </c>
      <c r="D22" s="6" t="s">
        <v>13</v>
      </c>
      <c r="E22" s="17">
        <v>110</v>
      </c>
      <c r="H22" s="23" t="s">
        <v>40</v>
      </c>
      <c r="K22" s="51">
        <f>K20</f>
        <v>50250000</v>
      </c>
      <c r="M22" s="40" t="s">
        <v>55</v>
      </c>
      <c r="N22" s="53">
        <f>P11</f>
        <v>5000</v>
      </c>
      <c r="O22" s="54">
        <f>Q14</f>
        <v>0.8692307692307693</v>
      </c>
      <c r="P22" s="55">
        <f>Q13</f>
        <v>10000000</v>
      </c>
      <c r="Q22" s="46"/>
    </row>
    <row r="23" spans="3:17" ht="15.75">
      <c r="C23" s="5" t="s">
        <v>11</v>
      </c>
      <c r="D23" s="6" t="s">
        <v>13</v>
      </c>
      <c r="E23" s="8">
        <f>E22/E10</f>
        <v>1</v>
      </c>
      <c r="H23" s="23" t="s">
        <v>16</v>
      </c>
      <c r="K23" s="45">
        <f>E19*E21</f>
        <v>38563488</v>
      </c>
      <c r="M23" s="1"/>
      <c r="N23" s="23"/>
      <c r="O23" s="1"/>
      <c r="P23" s="40" t="s">
        <v>59</v>
      </c>
      <c r="Q23" s="56">
        <f>SUM(P21:Q22)</f>
        <v>60250000</v>
      </c>
    </row>
    <row r="24" spans="3:17" ht="15.75">
      <c r="C24" s="5" t="s">
        <v>17</v>
      </c>
      <c r="D24" s="6" t="s">
        <v>13</v>
      </c>
      <c r="E24" s="15">
        <v>351000</v>
      </c>
      <c r="F24" s="4"/>
      <c r="I24" s="1" t="s">
        <v>41</v>
      </c>
      <c r="K24" s="51">
        <f>K20-K23</f>
        <v>11686512</v>
      </c>
      <c r="M24" s="1"/>
      <c r="N24" s="1"/>
      <c r="O24" s="1"/>
      <c r="P24" s="40" t="s">
        <v>60</v>
      </c>
      <c r="Q24" s="47">
        <f>K23</f>
        <v>38563488</v>
      </c>
    </row>
    <row r="25" spans="5:17" ht="15.75">
      <c r="E25" s="3"/>
      <c r="I25" s="1" t="s">
        <v>11</v>
      </c>
      <c r="K25" s="64">
        <f>J20/E10</f>
        <v>0.6363636363636364</v>
      </c>
      <c r="M25" s="1"/>
      <c r="N25" s="1"/>
      <c r="O25" s="1"/>
      <c r="P25" s="40" t="s">
        <v>41</v>
      </c>
      <c r="Q25" s="57">
        <f>Q23-Q24</f>
        <v>21686512</v>
      </c>
    </row>
    <row r="26" spans="3:5" ht="15.75">
      <c r="C26" s="5" t="s">
        <v>18</v>
      </c>
      <c r="D26" s="6" t="s">
        <v>13</v>
      </c>
      <c r="E26" s="9">
        <f>(E24*E22)/E21</f>
        <v>4021.875</v>
      </c>
    </row>
    <row r="27" spans="3:5" ht="15.75">
      <c r="C27" s="5" t="s">
        <v>20</v>
      </c>
      <c r="D27" s="6" t="s">
        <v>13</v>
      </c>
      <c r="E27" s="16">
        <f>E26-E19</f>
        <v>4.845000000000255</v>
      </c>
    </row>
    <row r="28" spans="3:5" ht="15.75">
      <c r="C28" s="5" t="s">
        <v>21</v>
      </c>
      <c r="D28" s="6" t="s">
        <v>13</v>
      </c>
      <c r="E28" s="16">
        <f>E27*E21</f>
        <v>46512.000000002445</v>
      </c>
    </row>
  </sheetData>
  <mergeCells count="9">
    <mergeCell ref="M14:N14"/>
    <mergeCell ref="P20:Q20"/>
    <mergeCell ref="P21:Q21"/>
    <mergeCell ref="P22:Q22"/>
    <mergeCell ref="N17:P18"/>
    <mergeCell ref="C5:E6"/>
    <mergeCell ref="G5:K6"/>
    <mergeCell ref="M5:Q6"/>
    <mergeCell ref="M13:N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2010-03-24T07:52:57Z</dcterms:created>
  <dcterms:modified xsi:type="dcterms:W3CDTF">2010-03-24T11:28:57Z</dcterms:modified>
  <cp:category/>
  <cp:version/>
  <cp:contentType/>
  <cp:contentStatus/>
</cp:coreProperties>
</file>